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77102dc46e2de9/A Town of Ulysses/2020/Meeting Matls/7-28-20/"/>
    </mc:Choice>
  </mc:AlternateContent>
  <xr:revisionPtr revIDLastSave="0" documentId="8_{9F7855EC-8830-46CB-A908-8E9AA3B738F1}" xr6:coauthVersionLast="45" xr6:coauthVersionMax="45" xr10:uidLastSave="{00000000-0000-0000-0000-000000000000}"/>
  <bookViews>
    <workbookView xWindow="-90" yWindow="510" windowWidth="19380" windowHeight="10380" xr2:uid="{00000000-000D-0000-FFFF-FFFF00000000}"/>
  </bookViews>
  <sheets>
    <sheet name="Fixture specification sheet" sheetId="1" r:id="rId1"/>
    <sheet name="Supporting data" sheetId="2" r:id="rId2"/>
    <sheet name="LED lamps cost quote" sheetId="3" r:id="rId3"/>
  </sheets>
  <definedNames>
    <definedName name="_xlnm.Print_Area" localSheetId="0">'Fixture specification sheet'!$A$1:$L$42</definedName>
  </definedNames>
  <calcPr calcId="18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" i="1" l="1"/>
  <c r="I4" i="1"/>
  <c r="I6" i="1"/>
  <c r="I8" i="1"/>
  <c r="I10" i="1"/>
  <c r="I12" i="1"/>
  <c r="I14" i="1"/>
  <c r="I16" i="1"/>
  <c r="I18" i="1"/>
  <c r="I20" i="1"/>
  <c r="I22" i="1"/>
  <c r="I24" i="1"/>
  <c r="I26" i="1"/>
  <c r="I28" i="1"/>
  <c r="I30" i="1"/>
  <c r="I32" i="1"/>
  <c r="I34" i="1"/>
  <c r="I36" i="1"/>
  <c r="I37" i="1"/>
  <c r="I40" i="1"/>
  <c r="I42" i="1"/>
  <c r="K28" i="1"/>
  <c r="J28" i="1"/>
  <c r="L28" i="1"/>
  <c r="K26" i="1"/>
  <c r="J26" i="1"/>
  <c r="L26" i="1"/>
  <c r="L32" i="1"/>
  <c r="D7" i="2"/>
  <c r="K34" i="1"/>
  <c r="C7" i="2"/>
  <c r="J34" i="1"/>
  <c r="K30" i="1"/>
  <c r="J30" i="1"/>
  <c r="L30" i="1"/>
  <c r="J4" i="1"/>
  <c r="K4" i="1"/>
  <c r="J6" i="1"/>
  <c r="K6" i="1"/>
  <c r="L6" i="1"/>
  <c r="J8" i="1"/>
  <c r="K8" i="1"/>
  <c r="L8" i="1"/>
  <c r="J10" i="1"/>
  <c r="K10" i="1"/>
  <c r="L10" i="1"/>
  <c r="J12" i="1"/>
  <c r="K12" i="1"/>
  <c r="L12" i="1"/>
  <c r="J14" i="1"/>
  <c r="K14" i="1"/>
  <c r="L14" i="1"/>
  <c r="J16" i="1"/>
  <c r="K16" i="1"/>
  <c r="L16" i="1"/>
  <c r="J18" i="1"/>
  <c r="K18" i="1"/>
  <c r="L18" i="1"/>
  <c r="J20" i="1"/>
  <c r="K20" i="1"/>
  <c r="L20" i="1"/>
  <c r="J22" i="1"/>
  <c r="K22" i="1"/>
  <c r="L22" i="1"/>
  <c r="J24" i="1"/>
  <c r="K24" i="1"/>
  <c r="L24" i="1"/>
  <c r="K2" i="1"/>
  <c r="J2" i="1"/>
  <c r="E4" i="2"/>
  <c r="E7" i="2"/>
  <c r="L4" i="1"/>
  <c r="L34" i="1"/>
  <c r="L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rmarino</author>
  </authors>
  <commentList>
    <comment ref="F1" authorId="0" shapeId="0" xr:uid="{00000000-0006-0000-0000-000001000000}">
      <text>
        <r>
          <rPr>
            <b/>
            <sz val="10"/>
            <color indexed="81"/>
            <rFont val="Calibri"/>
          </rPr>
          <t>rmarino:</t>
        </r>
        <r>
          <rPr>
            <sz val="10"/>
            <color indexed="81"/>
            <rFont val="Calibri"/>
          </rPr>
          <t xml:space="preserve">
This is an annual estimate, arrived at as follows:
For all lighting execpt the Exit sign (line 32), assumed  lights are turned on for 8 hrs /day, 5 days / week, plus 3 hrs on a weekend day, plus 8 hrs per week of night meetings; 52 weeks / yr
For the Exit sign lighting, assume it is on 24/7; 52 weeks /yr</t>
        </r>
      </text>
    </comment>
  </commentList>
</comments>
</file>

<file path=xl/sharedStrings.xml><?xml version="1.0" encoding="utf-8"?>
<sst xmlns="http://schemas.openxmlformats.org/spreadsheetml/2006/main" count="89" uniqueCount="56">
  <si>
    <t>Line</t>
  </si>
  <si>
    <t>Floor</t>
  </si>
  <si>
    <t>Location</t>
  </si>
  <si>
    <t>Info</t>
  </si>
  <si>
    <t>Proposed action</t>
  </si>
  <si>
    <t>Hours of
operation</t>
  </si>
  <si>
    <t>Item
Quantity</t>
  </si>
  <si>
    <t>Clerk</t>
  </si>
  <si>
    <t>Court</t>
  </si>
  <si>
    <t>Justice</t>
  </si>
  <si>
    <t>Copy</t>
  </si>
  <si>
    <t>Rest Room</t>
  </si>
  <si>
    <t>Kitchen</t>
  </si>
  <si>
    <t>Conference</t>
  </si>
  <si>
    <t>Supervisor</t>
  </si>
  <si>
    <t>Zoning</t>
  </si>
  <si>
    <t>Room 11</t>
  </si>
  <si>
    <t>Hallway</t>
  </si>
  <si>
    <t>Stairs</t>
  </si>
  <si>
    <t>Youth</t>
  </si>
  <si>
    <t>Storage Room</t>
  </si>
  <si>
    <t>Retrofit
Lighting</t>
  </si>
  <si>
    <t>A 1x4 2 lamp T8 NP Fluorescent Fixture Relamp to
2-48" LED T-8 with Reduced Power HE elec. Balast</t>
  </si>
  <si>
    <t>A 2x4 2 lamp T8 NP Fluorescent Fixture Relamp to
2-48" LED T-8 with Reduced Power HE elec. Balast</t>
  </si>
  <si>
    <t>A 2x4 4 lamp T8 NP Fluorescent Fixture Relamp to
2-48" LED T-8 with Reduced Power HE elec. Balast</t>
  </si>
  <si>
    <t># of
lamps</t>
  </si>
  <si>
    <t>Lamps per
fixture</t>
  </si>
  <si>
    <t>Exit sign (1) 40w incandescent
Install LED Exit Sign w/battery back-up</t>
  </si>
  <si>
    <t>Total number of linear LED lamps</t>
  </si>
  <si>
    <t>Watts
before</t>
  </si>
  <si>
    <t>Watts
after</t>
  </si>
  <si>
    <t>This had a 20, 20 , 13 compact fluorescent.  Both 20's were burnt out.</t>
  </si>
  <si>
    <t>Saved</t>
  </si>
  <si>
    <t>watts before</t>
  </si>
  <si>
    <t>watts after</t>
  </si>
  <si>
    <t>watts saved</t>
  </si>
  <si>
    <t>Four lamp fixture test
July 20, 2020</t>
  </si>
  <si>
    <t>Per lamp</t>
  </si>
  <si>
    <t>A 60watt incandescent Fixture
Relamp to (1) LED surface mount 22 watts</t>
  </si>
  <si>
    <t>Total number of surface mount LED</t>
  </si>
  <si>
    <t>Cost for surface mount LED (Lowes)</t>
  </si>
  <si>
    <t>Cost for Linear LED (ID Booth) each &amp; Total</t>
  </si>
  <si>
    <t>Total cost</t>
  </si>
  <si>
    <t>Linear LED</t>
  </si>
  <si>
    <t>Part Number</t>
  </si>
  <si>
    <t>Description</t>
  </si>
  <si>
    <t>13T8/MAS/48-835IFDIM</t>
  </si>
  <si>
    <t>13W 48" T* 35K 2000LMN 473934</t>
  </si>
  <si>
    <t>15 WATT T* LED 48" 3500K</t>
  </si>
  <si>
    <t>Surface Mount LED</t>
  </si>
  <si>
    <t>GEL JORDAN LED 11 - inch BN F</t>
  </si>
  <si>
    <t>22 watt</t>
  </si>
  <si>
    <t>Quote for LED lamps for town hall replacement project</t>
  </si>
  <si>
    <t>Received by Michael Boggs  July 14, 2020</t>
  </si>
  <si>
    <t>each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</si>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</sst>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scheme val="minor"/>
    </font>
    <font>
      <sz val="10"/>
      <color indexed="81"/>
      <name val="Calibri"/>
    </font>
    <font>
      <b/>
      <sz val="10"/>
      <color indexed="81"/>
      <name val="Calibri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44" fontId="0" fillId="0" borderId="0" xfId="1" applyFont="1"/>
    <xf numFmtId="4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1" xfId="0" applyFont="1" applyBorder="1"/>
    <xf numFmtId="0" fontId="1" fillId="0" borderId="2" xfId="0" applyFont="1" applyBorder="1"/>
    <xf numFmtId="44" fontId="8" fillId="0" borderId="3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5</xdr:row>
      <xdr:rowOff>101600</xdr:rowOff>
    </xdr:from>
    <xdr:to>
      <xdr:col>10</xdr:col>
      <xdr:colOff>368300</xdr:colOff>
      <xdr:row>58</xdr:row>
      <xdr:rowOff>63500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0900" y="1054100"/>
          <a:ext cx="7772400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topLeftCell="A22" workbookViewId="0">
      <selection activeCell="E39" sqref="E39"/>
    </sheetView>
  </sheetViews>
  <sheetFormatPr defaultColWidth="8.81640625" defaultRowHeight="14.75" x14ac:dyDescent="0.75"/>
  <cols>
    <col min="3" max="3" width="13.5" bestFit="1" customWidth="1"/>
    <col min="5" max="5" width="47.6796875" customWidth="1"/>
    <col min="6" max="6" width="11" customWidth="1"/>
    <col min="8" max="8" width="10" bestFit="1" customWidth="1"/>
    <col min="9" max="9" width="13.5" bestFit="1" customWidth="1"/>
    <col min="11" max="12" width="8.81640625" style="1"/>
  </cols>
  <sheetData>
    <row r="1" spans="1:12" ht="29.5" x14ac:dyDescent="0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26</v>
      </c>
      <c r="I1" s="3" t="s">
        <v>25</v>
      </c>
      <c r="J1" s="3" t="s">
        <v>29</v>
      </c>
      <c r="K1" s="3" t="s">
        <v>30</v>
      </c>
      <c r="L1" s="3" t="s">
        <v>32</v>
      </c>
    </row>
    <row r="2" spans="1:12" ht="29.5" x14ac:dyDescent="0.75">
      <c r="A2" s="1">
        <v>1</v>
      </c>
      <c r="B2" s="1">
        <v>1</v>
      </c>
      <c r="C2" s="1" t="s">
        <v>7</v>
      </c>
      <c r="D2" s="3" t="s">
        <v>21</v>
      </c>
      <c r="E2" s="3" t="s">
        <v>22</v>
      </c>
      <c r="F2" s="1">
        <v>2650</v>
      </c>
      <c r="G2" s="1">
        <v>4</v>
      </c>
      <c r="H2" s="1">
        <v>2</v>
      </c>
      <c r="I2" s="1">
        <f>H2*G2</f>
        <v>8</v>
      </c>
      <c r="J2" s="1">
        <f>I2*'Supporting data'!$C$7</f>
        <v>218</v>
      </c>
      <c r="K2" s="1">
        <f>I2*'Supporting data'!$D$7</f>
        <v>124</v>
      </c>
      <c r="L2" s="1">
        <f>J2-K2</f>
        <v>94</v>
      </c>
    </row>
    <row r="3" spans="1:12" x14ac:dyDescent="0.75">
      <c r="A3" s="1"/>
      <c r="B3" s="1"/>
      <c r="C3" s="1"/>
      <c r="D3" s="1"/>
      <c r="E3" s="1"/>
      <c r="F3" s="1"/>
      <c r="G3" s="1"/>
      <c r="H3" s="1"/>
    </row>
    <row r="4" spans="1:12" ht="29.5" x14ac:dyDescent="0.75">
      <c r="A4" s="1">
        <v>2</v>
      </c>
      <c r="B4" s="1">
        <v>1</v>
      </c>
      <c r="C4" s="1" t="s">
        <v>8</v>
      </c>
      <c r="D4" s="3" t="s">
        <v>21</v>
      </c>
      <c r="E4" s="3" t="s">
        <v>24</v>
      </c>
      <c r="F4" s="1">
        <v>2650</v>
      </c>
      <c r="G4" s="1">
        <v>10</v>
      </c>
      <c r="H4" s="1">
        <v>4</v>
      </c>
      <c r="I4" s="1">
        <f t="shared" ref="I4" si="0">H4*G4</f>
        <v>40</v>
      </c>
      <c r="J4" s="1">
        <f>I4*'Supporting data'!$C$7</f>
        <v>1090</v>
      </c>
      <c r="K4" s="1">
        <f>I4*'Supporting data'!$D$7</f>
        <v>620</v>
      </c>
      <c r="L4" s="1">
        <f t="shared" ref="L4" si="1">J4-K4</f>
        <v>470</v>
      </c>
    </row>
    <row r="5" spans="1:12" x14ac:dyDescent="0.75">
      <c r="A5" s="1"/>
      <c r="B5" s="1"/>
      <c r="C5" s="1"/>
      <c r="D5" s="1"/>
      <c r="E5" s="1"/>
      <c r="F5" s="1"/>
      <c r="G5" s="1"/>
      <c r="H5" s="1"/>
    </row>
    <row r="6" spans="1:12" ht="29.5" x14ac:dyDescent="0.75">
      <c r="A6" s="1">
        <v>3</v>
      </c>
      <c r="B6" s="1">
        <v>1</v>
      </c>
      <c r="C6" s="1" t="s">
        <v>9</v>
      </c>
      <c r="D6" s="3" t="s">
        <v>21</v>
      </c>
      <c r="E6" s="3" t="s">
        <v>24</v>
      </c>
      <c r="F6" s="1">
        <v>2650</v>
      </c>
      <c r="G6" s="1">
        <v>2</v>
      </c>
      <c r="H6" s="1">
        <v>4</v>
      </c>
      <c r="I6" s="1">
        <f t="shared" ref="I6" si="2">H6*G6</f>
        <v>8</v>
      </c>
      <c r="J6" s="1">
        <f>I6*'Supporting data'!$C$7</f>
        <v>218</v>
      </c>
      <c r="K6" s="1">
        <f>I6*'Supporting data'!$D$7</f>
        <v>124</v>
      </c>
      <c r="L6" s="1">
        <f t="shared" ref="L6" si="3">J6-K6</f>
        <v>94</v>
      </c>
    </row>
    <row r="7" spans="1:12" x14ac:dyDescent="0.75">
      <c r="A7" s="1"/>
      <c r="B7" s="1"/>
      <c r="C7" s="1"/>
      <c r="D7" s="1"/>
      <c r="E7" s="1"/>
      <c r="F7" s="1"/>
      <c r="G7" s="1"/>
      <c r="H7" s="1"/>
    </row>
    <row r="8" spans="1:12" ht="29.5" x14ac:dyDescent="0.75">
      <c r="A8" s="1">
        <v>4</v>
      </c>
      <c r="B8" s="1">
        <v>1</v>
      </c>
      <c r="C8" s="1" t="s">
        <v>10</v>
      </c>
      <c r="D8" s="3" t="s">
        <v>21</v>
      </c>
      <c r="E8" s="3" t="s">
        <v>24</v>
      </c>
      <c r="F8" s="1">
        <v>2650</v>
      </c>
      <c r="G8" s="1">
        <v>1</v>
      </c>
      <c r="H8" s="1">
        <v>4</v>
      </c>
      <c r="I8" s="1">
        <f t="shared" ref="I8" si="4">H8*G8</f>
        <v>4</v>
      </c>
      <c r="J8" s="1">
        <f>I8*'Supporting data'!$C$7</f>
        <v>109</v>
      </c>
      <c r="K8" s="1">
        <f>I8*'Supporting data'!$D$7</f>
        <v>62</v>
      </c>
      <c r="L8" s="1">
        <f t="shared" ref="L8" si="5">J8-K8</f>
        <v>47</v>
      </c>
    </row>
    <row r="9" spans="1:12" x14ac:dyDescent="0.75">
      <c r="A9" s="1"/>
      <c r="B9" s="1"/>
      <c r="C9" s="1"/>
      <c r="D9" s="1"/>
      <c r="E9" s="1"/>
      <c r="F9" s="1"/>
      <c r="G9" s="1"/>
      <c r="H9" s="1"/>
    </row>
    <row r="10" spans="1:12" ht="29.5" x14ac:dyDescent="0.75">
      <c r="A10" s="1">
        <v>5</v>
      </c>
      <c r="B10" s="1">
        <v>1</v>
      </c>
      <c r="C10" s="1" t="s">
        <v>10</v>
      </c>
      <c r="D10" s="3" t="s">
        <v>21</v>
      </c>
      <c r="E10" s="3" t="s">
        <v>22</v>
      </c>
      <c r="F10" s="1">
        <v>2650</v>
      </c>
      <c r="G10" s="1">
        <v>1</v>
      </c>
      <c r="H10" s="1">
        <v>2</v>
      </c>
      <c r="I10" s="1">
        <f>H10*G10</f>
        <v>2</v>
      </c>
      <c r="J10" s="1">
        <f>I10*'Supporting data'!$C$7</f>
        <v>54.5</v>
      </c>
      <c r="K10" s="1">
        <f>I10*'Supporting data'!$D$7</f>
        <v>31</v>
      </c>
      <c r="L10" s="1">
        <f t="shared" ref="L10" si="6">J10-K10</f>
        <v>23.5</v>
      </c>
    </row>
    <row r="11" spans="1:12" x14ac:dyDescent="0.75">
      <c r="A11" s="1"/>
      <c r="B11" s="1"/>
      <c r="C11" s="1"/>
      <c r="D11" s="1"/>
      <c r="E11" s="1"/>
      <c r="F11" s="1"/>
      <c r="G11" s="1"/>
      <c r="H11" s="1"/>
    </row>
    <row r="12" spans="1:12" ht="29.5" x14ac:dyDescent="0.75">
      <c r="A12" s="1">
        <v>6</v>
      </c>
      <c r="B12" s="1">
        <v>1</v>
      </c>
      <c r="C12" s="1" t="s">
        <v>11</v>
      </c>
      <c r="D12" s="3" t="s">
        <v>21</v>
      </c>
      <c r="E12" s="3" t="s">
        <v>22</v>
      </c>
      <c r="F12" s="1">
        <v>2650</v>
      </c>
      <c r="G12" s="1">
        <v>1</v>
      </c>
      <c r="H12" s="1">
        <v>2</v>
      </c>
      <c r="I12" s="1">
        <f t="shared" ref="I12" si="7">H12*G12</f>
        <v>2</v>
      </c>
      <c r="J12" s="1">
        <f>I12*'Supporting data'!$C$7</f>
        <v>54.5</v>
      </c>
      <c r="K12" s="1">
        <f>I12*'Supporting data'!$D$7</f>
        <v>31</v>
      </c>
      <c r="L12" s="1">
        <f t="shared" ref="L12" si="8">J12-K12</f>
        <v>23.5</v>
      </c>
    </row>
    <row r="13" spans="1:12" x14ac:dyDescent="0.75">
      <c r="A13" s="1"/>
      <c r="B13" s="1"/>
      <c r="C13" s="1"/>
      <c r="D13" s="1"/>
      <c r="E13" s="1"/>
      <c r="F13" s="1"/>
      <c r="G13" s="1"/>
      <c r="H13" s="1"/>
    </row>
    <row r="14" spans="1:12" ht="29.5" x14ac:dyDescent="0.75">
      <c r="A14" s="1">
        <v>7</v>
      </c>
      <c r="B14" s="1">
        <v>1</v>
      </c>
      <c r="C14" s="1" t="s">
        <v>12</v>
      </c>
      <c r="D14" s="3" t="s">
        <v>21</v>
      </c>
      <c r="E14" s="3" t="s">
        <v>24</v>
      </c>
      <c r="F14" s="1">
        <v>2650</v>
      </c>
      <c r="G14" s="1">
        <v>3</v>
      </c>
      <c r="H14" s="1">
        <v>4</v>
      </c>
      <c r="I14" s="1">
        <f t="shared" ref="I14" si="9">H14*G14</f>
        <v>12</v>
      </c>
      <c r="J14" s="1">
        <f>I14*'Supporting data'!$C$7</f>
        <v>327</v>
      </c>
      <c r="K14" s="1">
        <f>I14*'Supporting data'!$D$7</f>
        <v>186</v>
      </c>
      <c r="L14" s="1">
        <f t="shared" ref="L14" si="10">J14-K14</f>
        <v>141</v>
      </c>
    </row>
    <row r="15" spans="1:12" x14ac:dyDescent="0.75">
      <c r="A15" s="1"/>
      <c r="B15" s="1"/>
      <c r="C15" s="1"/>
      <c r="D15" s="1"/>
      <c r="E15" s="1"/>
      <c r="F15" s="1"/>
      <c r="G15" s="1"/>
      <c r="H15" s="1"/>
    </row>
    <row r="16" spans="1:12" ht="29.5" x14ac:dyDescent="0.75">
      <c r="A16" s="1">
        <v>8</v>
      </c>
      <c r="B16" s="1">
        <v>1</v>
      </c>
      <c r="C16" s="1" t="s">
        <v>12</v>
      </c>
      <c r="D16" s="3" t="s">
        <v>21</v>
      </c>
      <c r="E16" s="3" t="s">
        <v>22</v>
      </c>
      <c r="F16" s="1">
        <v>2650</v>
      </c>
      <c r="G16" s="1">
        <v>1</v>
      </c>
      <c r="H16" s="1">
        <v>2</v>
      </c>
      <c r="I16" s="1">
        <f t="shared" ref="I16" si="11">H16*G16</f>
        <v>2</v>
      </c>
      <c r="J16" s="1">
        <f>I16*'Supporting data'!$C$7</f>
        <v>54.5</v>
      </c>
      <c r="K16" s="1">
        <f>I16*'Supporting data'!$D$7</f>
        <v>31</v>
      </c>
      <c r="L16" s="1">
        <f t="shared" ref="L16" si="12">J16-K16</f>
        <v>23.5</v>
      </c>
    </row>
    <row r="17" spans="1:13" x14ac:dyDescent="0.75">
      <c r="A17" s="1"/>
      <c r="B17" s="1"/>
      <c r="C17" s="1"/>
      <c r="D17" s="1"/>
      <c r="E17" s="1"/>
      <c r="F17" s="1"/>
      <c r="G17" s="1"/>
      <c r="H17" s="1"/>
    </row>
    <row r="18" spans="1:13" ht="29.5" x14ac:dyDescent="0.75">
      <c r="A18" s="1">
        <v>9</v>
      </c>
      <c r="B18" s="1">
        <v>1</v>
      </c>
      <c r="C18" s="1" t="s">
        <v>13</v>
      </c>
      <c r="D18" s="3" t="s">
        <v>21</v>
      </c>
      <c r="E18" s="3" t="s">
        <v>22</v>
      </c>
      <c r="F18" s="1">
        <v>2650</v>
      </c>
      <c r="G18" s="1">
        <v>8</v>
      </c>
      <c r="H18" s="1">
        <v>2</v>
      </c>
      <c r="I18" s="1">
        <f t="shared" ref="I18" si="13">H18*G18</f>
        <v>16</v>
      </c>
      <c r="J18" s="1">
        <f>I18*'Supporting data'!$C$7</f>
        <v>436</v>
      </c>
      <c r="K18" s="1">
        <f>I18*'Supporting data'!$D$7</f>
        <v>248</v>
      </c>
      <c r="L18" s="1">
        <f t="shared" ref="L18" si="14">J18-K18</f>
        <v>188</v>
      </c>
    </row>
    <row r="19" spans="1:13" x14ac:dyDescent="0.75">
      <c r="A19" s="1"/>
      <c r="B19" s="1"/>
      <c r="C19" s="1"/>
      <c r="D19" s="1"/>
      <c r="E19" s="1"/>
      <c r="F19" s="1"/>
      <c r="G19" s="1"/>
      <c r="H19" s="1"/>
    </row>
    <row r="20" spans="1:13" ht="29.5" x14ac:dyDescent="0.75">
      <c r="A20" s="1">
        <v>10</v>
      </c>
      <c r="B20" s="1">
        <v>1</v>
      </c>
      <c r="C20" s="1" t="s">
        <v>14</v>
      </c>
      <c r="D20" s="3" t="s">
        <v>21</v>
      </c>
      <c r="E20" s="3" t="s">
        <v>22</v>
      </c>
      <c r="F20" s="1">
        <v>2650</v>
      </c>
      <c r="G20" s="1">
        <v>4</v>
      </c>
      <c r="H20" s="1">
        <v>2</v>
      </c>
      <c r="I20" s="1">
        <f t="shared" ref="I20" si="15">H20*G20</f>
        <v>8</v>
      </c>
      <c r="J20" s="1">
        <f>I20*'Supporting data'!$C$7</f>
        <v>218</v>
      </c>
      <c r="K20" s="1">
        <f>I20*'Supporting data'!$D$7</f>
        <v>124</v>
      </c>
      <c r="L20" s="1">
        <f t="shared" ref="L20" si="16">J20-K20</f>
        <v>94</v>
      </c>
    </row>
    <row r="21" spans="1:13" x14ac:dyDescent="0.75">
      <c r="A21" s="1"/>
      <c r="B21" s="1"/>
      <c r="C21" s="1"/>
      <c r="D21" s="1"/>
      <c r="E21" s="1"/>
      <c r="F21" s="1"/>
      <c r="G21" s="1"/>
      <c r="H21" s="1"/>
    </row>
    <row r="22" spans="1:13" ht="29.5" x14ac:dyDescent="0.75">
      <c r="A22" s="1">
        <v>11</v>
      </c>
      <c r="B22" s="1">
        <v>1</v>
      </c>
      <c r="C22" s="1" t="s">
        <v>15</v>
      </c>
      <c r="D22" s="3" t="s">
        <v>21</v>
      </c>
      <c r="E22" s="3" t="s">
        <v>22</v>
      </c>
      <c r="F22" s="1">
        <v>2650</v>
      </c>
      <c r="G22" s="1">
        <v>8</v>
      </c>
      <c r="H22" s="1">
        <v>2</v>
      </c>
      <c r="I22" s="1">
        <f t="shared" ref="I22" si="17">H22*G22</f>
        <v>16</v>
      </c>
      <c r="J22" s="1">
        <f>I22*'Supporting data'!$C$7</f>
        <v>436</v>
      </c>
      <c r="K22" s="1">
        <f>I22*'Supporting data'!$D$7</f>
        <v>248</v>
      </c>
      <c r="L22" s="1">
        <f t="shared" ref="L22" si="18">J22-K22</f>
        <v>188</v>
      </c>
    </row>
    <row r="23" spans="1:13" x14ac:dyDescent="0.75">
      <c r="A23" s="1"/>
      <c r="B23" s="1"/>
      <c r="C23" s="1"/>
      <c r="D23" s="1"/>
      <c r="E23" s="1"/>
      <c r="F23" s="1"/>
      <c r="G23" s="1"/>
      <c r="H23" s="1"/>
    </row>
    <row r="24" spans="1:13" ht="29.5" x14ac:dyDescent="0.75">
      <c r="A24" s="1">
        <v>12</v>
      </c>
      <c r="B24" s="1">
        <v>1</v>
      </c>
      <c r="C24" s="1" t="s">
        <v>16</v>
      </c>
      <c r="D24" s="3" t="s">
        <v>21</v>
      </c>
      <c r="E24" s="3" t="s">
        <v>22</v>
      </c>
      <c r="F24" s="1">
        <v>2650</v>
      </c>
      <c r="G24" s="1">
        <v>5</v>
      </c>
      <c r="H24" s="1">
        <v>2</v>
      </c>
      <c r="I24" s="1">
        <f t="shared" ref="I24" si="19">H24*G24</f>
        <v>10</v>
      </c>
      <c r="J24" s="1">
        <f>I24*'Supporting data'!$C$7</f>
        <v>272.5</v>
      </c>
      <c r="K24" s="1">
        <f>I24*'Supporting data'!$D$7</f>
        <v>155</v>
      </c>
      <c r="L24" s="1">
        <f t="shared" ref="L24" si="20">J24-K24</f>
        <v>117.5</v>
      </c>
    </row>
    <row r="25" spans="1:13" x14ac:dyDescent="0.75">
      <c r="A25" s="1"/>
      <c r="B25" s="1"/>
      <c r="C25" s="1"/>
      <c r="D25" s="1"/>
      <c r="E25" s="1"/>
      <c r="F25" s="1"/>
      <c r="G25" s="1"/>
      <c r="H25" s="1"/>
    </row>
    <row r="26" spans="1:13" ht="29.5" x14ac:dyDescent="0.75">
      <c r="A26" s="1">
        <v>13</v>
      </c>
      <c r="B26" s="1">
        <v>1</v>
      </c>
      <c r="C26" s="1" t="s">
        <v>17</v>
      </c>
      <c r="D26" s="3" t="s">
        <v>21</v>
      </c>
      <c r="E26" s="3" t="s">
        <v>38</v>
      </c>
      <c r="F26" s="1">
        <v>2650</v>
      </c>
      <c r="G26" s="1">
        <v>8</v>
      </c>
      <c r="H26" s="1">
        <v>1</v>
      </c>
      <c r="I26" s="4">
        <f>H26*G26</f>
        <v>8</v>
      </c>
      <c r="J26" s="1">
        <f>60*I26</f>
        <v>480</v>
      </c>
      <c r="K26" s="1">
        <f>22*I26</f>
        <v>176</v>
      </c>
      <c r="L26" s="1">
        <f>J26-K26</f>
        <v>304</v>
      </c>
      <c r="M26" s="5" t="s">
        <v>31</v>
      </c>
    </row>
    <row r="27" spans="1:13" x14ac:dyDescent="0.75">
      <c r="A27" s="1"/>
      <c r="B27" s="1"/>
      <c r="C27" s="1"/>
      <c r="D27" s="1"/>
      <c r="E27" s="1"/>
      <c r="F27" s="1"/>
      <c r="G27" s="1"/>
      <c r="H27" s="1"/>
    </row>
    <row r="28" spans="1:13" ht="29.5" x14ac:dyDescent="0.75">
      <c r="A28" s="1">
        <v>14</v>
      </c>
      <c r="B28" s="1">
        <v>2</v>
      </c>
      <c r="C28" s="1" t="s">
        <v>18</v>
      </c>
      <c r="D28" s="3" t="s">
        <v>21</v>
      </c>
      <c r="E28" s="3" t="s">
        <v>38</v>
      </c>
      <c r="F28" s="1">
        <v>2650</v>
      </c>
      <c r="G28" s="1">
        <v>3</v>
      </c>
      <c r="H28" s="1">
        <v>1</v>
      </c>
      <c r="I28" s="4">
        <f t="shared" ref="I28" si="21">H28*G28</f>
        <v>3</v>
      </c>
      <c r="J28" s="1">
        <f>60*I28</f>
        <v>180</v>
      </c>
      <c r="K28" s="1">
        <f>22*I28</f>
        <v>66</v>
      </c>
      <c r="L28" s="1">
        <f>J28-K28</f>
        <v>114</v>
      </c>
    </row>
    <row r="29" spans="1:13" x14ac:dyDescent="0.75">
      <c r="A29" s="1"/>
      <c r="B29" s="1"/>
      <c r="C29" s="1"/>
      <c r="D29" s="1"/>
      <c r="E29" s="1"/>
      <c r="F29" s="1"/>
      <c r="G29" s="1"/>
      <c r="H29" s="1"/>
    </row>
    <row r="30" spans="1:13" ht="29.5" x14ac:dyDescent="0.75">
      <c r="A30" s="1">
        <v>15</v>
      </c>
      <c r="B30" s="1">
        <v>2</v>
      </c>
      <c r="C30" s="1" t="s">
        <v>19</v>
      </c>
      <c r="D30" s="3" t="s">
        <v>21</v>
      </c>
      <c r="E30" s="3" t="s">
        <v>23</v>
      </c>
      <c r="F30" s="1">
        <v>2650</v>
      </c>
      <c r="G30" s="1">
        <v>8</v>
      </c>
      <c r="H30" s="1">
        <v>4</v>
      </c>
      <c r="I30" s="1">
        <f t="shared" ref="I30" si="22">H30*G30</f>
        <v>32</v>
      </c>
      <c r="J30" s="1">
        <f>I30*'Supporting data'!$C$7</f>
        <v>872</v>
      </c>
      <c r="K30" s="1">
        <f>I30*'Supporting data'!$D$7</f>
        <v>496</v>
      </c>
      <c r="L30" s="1">
        <f t="shared" ref="L30:L32" si="23">J30-K30</f>
        <v>376</v>
      </c>
    </row>
    <row r="31" spans="1:13" x14ac:dyDescent="0.75">
      <c r="A31" s="1"/>
      <c r="B31" s="1"/>
      <c r="C31" s="1"/>
      <c r="D31" s="1"/>
      <c r="E31" s="1"/>
      <c r="F31" s="1"/>
      <c r="G31" s="1"/>
      <c r="H31" s="1"/>
    </row>
    <row r="32" spans="1:13" ht="29.5" x14ac:dyDescent="0.75">
      <c r="A32" s="1">
        <v>16</v>
      </c>
      <c r="B32" s="1">
        <v>2</v>
      </c>
      <c r="C32" s="1" t="s">
        <v>19</v>
      </c>
      <c r="D32" s="3" t="s">
        <v>21</v>
      </c>
      <c r="E32" s="3" t="s">
        <v>27</v>
      </c>
      <c r="F32" s="1">
        <v>8760</v>
      </c>
      <c r="G32" s="1">
        <v>1</v>
      </c>
      <c r="H32" s="1">
        <v>1</v>
      </c>
      <c r="I32" s="1">
        <f t="shared" ref="I32" si="24">H32*G32</f>
        <v>1</v>
      </c>
      <c r="J32" s="1">
        <v>40</v>
      </c>
      <c r="K32" s="1">
        <v>8</v>
      </c>
      <c r="L32" s="1">
        <f t="shared" si="23"/>
        <v>32</v>
      </c>
    </row>
    <row r="33" spans="1:12" x14ac:dyDescent="0.75">
      <c r="A33" s="1"/>
      <c r="B33" s="1"/>
      <c r="C33" s="1"/>
      <c r="D33" s="1"/>
      <c r="E33" s="1"/>
      <c r="F33" s="1"/>
      <c r="G33" s="1"/>
      <c r="H33" s="1"/>
    </row>
    <row r="34" spans="1:12" ht="29.5" x14ac:dyDescent="0.75">
      <c r="A34" s="1">
        <v>17</v>
      </c>
      <c r="B34" s="1">
        <v>2</v>
      </c>
      <c r="C34" s="1" t="s">
        <v>20</v>
      </c>
      <c r="D34" s="3" t="s">
        <v>21</v>
      </c>
      <c r="E34" s="3" t="s">
        <v>22</v>
      </c>
      <c r="F34" s="1">
        <v>2650</v>
      </c>
      <c r="G34" s="1">
        <v>4</v>
      </c>
      <c r="H34" s="1">
        <v>2</v>
      </c>
      <c r="I34" s="1">
        <f t="shared" ref="I34" si="25">H34*G34</f>
        <v>8</v>
      </c>
      <c r="J34" s="1">
        <f>I34*'Supporting data'!$C$7</f>
        <v>218</v>
      </c>
      <c r="K34" s="1">
        <f>I34*'Supporting data'!$D$7</f>
        <v>124</v>
      </c>
      <c r="L34" s="1">
        <f t="shared" ref="L34" si="26">J34-K34</f>
        <v>94</v>
      </c>
    </row>
    <row r="36" spans="1:12" x14ac:dyDescent="0.75">
      <c r="E36" t="s">
        <v>28</v>
      </c>
      <c r="I36" s="1">
        <f>SUM(I2:I34)-21</f>
        <v>159</v>
      </c>
    </row>
    <row r="37" spans="1:12" x14ac:dyDescent="0.75">
      <c r="E37" t="s">
        <v>41</v>
      </c>
      <c r="F37" s="6">
        <v>8.3000000000000007</v>
      </c>
      <c r="G37" t="s">
        <v>54</v>
      </c>
      <c r="I37" s="7">
        <f>I36*F37</f>
        <v>1319.7</v>
      </c>
      <c r="J37" t="s">
        <v>55</v>
      </c>
    </row>
    <row r="39" spans="1:12" x14ac:dyDescent="0.75">
      <c r="E39" t="s">
        <v>39</v>
      </c>
      <c r="I39" s="1">
        <v>11</v>
      </c>
    </row>
    <row r="40" spans="1:12" x14ac:dyDescent="0.75">
      <c r="E40" t="s">
        <v>40</v>
      </c>
      <c r="F40" s="6">
        <v>40</v>
      </c>
      <c r="G40" t="s">
        <v>54</v>
      </c>
      <c r="I40" s="7">
        <f>I39*F40</f>
        <v>440</v>
      </c>
      <c r="J40" t="s">
        <v>55</v>
      </c>
    </row>
    <row r="42" spans="1:12" ht="16" x14ac:dyDescent="0.8">
      <c r="E42" s="11" t="s">
        <v>42</v>
      </c>
      <c r="F42" s="12"/>
      <c r="G42" s="12"/>
      <c r="H42" s="12"/>
      <c r="I42" s="13">
        <f>I37+I40</f>
        <v>1759.7</v>
      </c>
    </row>
  </sheetData>
  <printOptions horizontalCentered="1"/>
  <pageMargins left="0.2" right="0.2" top="0.75" bottom="0.75" header="0.3" footer="0.3"/>
  <pageSetup scale="64" orientation="portrait" r:id="rId1"/>
  <headerFooter>
    <oddHeader>&amp;LJuly 20, 2020&amp;CUlysses Town Hall
LED Lighting retrofit</oddHeader>
    <oddFooter>&amp;Lmtb4&amp;R&amp;Z&amp;F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E16"/>
  <sheetViews>
    <sheetView workbookViewId="0">
      <selection activeCell="C30" sqref="C30"/>
    </sheetView>
  </sheetViews>
  <sheetFormatPr defaultColWidth="8.81640625" defaultRowHeight="14.75" x14ac:dyDescent="0.75"/>
  <cols>
    <col min="3" max="3" width="26.81640625" bestFit="1" customWidth="1"/>
    <col min="4" max="4" width="10.5" bestFit="1" customWidth="1"/>
    <col min="5" max="5" width="11.5" bestFit="1" customWidth="1"/>
  </cols>
  <sheetData>
    <row r="1" spans="3:5" ht="29.5" x14ac:dyDescent="0.75">
      <c r="C1" s="2" t="s">
        <v>36</v>
      </c>
    </row>
    <row r="3" spans="3:5" x14ac:dyDescent="0.75">
      <c r="C3" s="1" t="s">
        <v>33</v>
      </c>
      <c r="D3" s="1" t="s">
        <v>34</v>
      </c>
      <c r="E3" s="1" t="s">
        <v>35</v>
      </c>
    </row>
    <row r="4" spans="3:5" x14ac:dyDescent="0.75">
      <c r="C4" s="1">
        <v>109</v>
      </c>
      <c r="D4" s="1">
        <v>62</v>
      </c>
      <c r="E4" s="1">
        <f>C4-D4</f>
        <v>47</v>
      </c>
    </row>
    <row r="6" spans="3:5" x14ac:dyDescent="0.75">
      <c r="C6" s="1" t="s">
        <v>37</v>
      </c>
    </row>
    <row r="7" spans="3:5" x14ac:dyDescent="0.75">
      <c r="C7" s="1">
        <f>C4/4</f>
        <v>27.25</v>
      </c>
      <c r="D7" s="1">
        <f t="shared" ref="D7:E7" si="0">D4/4</f>
        <v>15.5</v>
      </c>
      <c r="E7" s="1">
        <f t="shared" si="0"/>
        <v>11.75</v>
      </c>
    </row>
    <row r="9" spans="3:5" x14ac:dyDescent="0.75">
      <c r="C9" s="8" t="s">
        <v>43</v>
      </c>
    </row>
    <row r="10" spans="3:5" x14ac:dyDescent="0.75">
      <c r="C10" t="s">
        <v>44</v>
      </c>
      <c r="D10" t="s">
        <v>45</v>
      </c>
    </row>
    <row r="11" spans="3:5" x14ac:dyDescent="0.75">
      <c r="C11" t="s">
        <v>46</v>
      </c>
      <c r="D11" t="s">
        <v>47</v>
      </c>
    </row>
    <row r="12" spans="3:5" x14ac:dyDescent="0.75">
      <c r="D12" t="s">
        <v>48</v>
      </c>
    </row>
    <row r="14" spans="3:5" x14ac:dyDescent="0.75">
      <c r="C14" s="8" t="s">
        <v>49</v>
      </c>
    </row>
    <row r="15" spans="3:5" x14ac:dyDescent="0.75">
      <c r="C15" s="5">
        <v>76075</v>
      </c>
      <c r="D15" t="s">
        <v>50</v>
      </c>
    </row>
    <row r="16" spans="3:5" x14ac:dyDescent="0.75">
      <c r="D16" t="s">
        <v>51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3"/>
  <sheetViews>
    <sheetView workbookViewId="0">
      <selection activeCell="M28" sqref="M28"/>
    </sheetView>
  </sheetViews>
  <sheetFormatPr defaultColWidth="10.90625" defaultRowHeight="14.75" x14ac:dyDescent="0.75"/>
  <sheetData>
    <row r="2" spans="2:2" ht="21" x14ac:dyDescent="1">
      <c r="B2" s="10" t="s">
        <v>52</v>
      </c>
    </row>
    <row r="3" spans="2:2" ht="21" x14ac:dyDescent="1">
      <c r="B3" s="9" t="s">
        <v>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Fixture specification sheet</vt:lpstr>
      <vt:lpstr>Supporting data</vt:lpstr>
      <vt:lpstr>LED lamps cost quote</vt:lpstr>
      <vt:lpstr>'Fixture specification sheet'!Print_Area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T. Boggs</dc:creator>
  <cp:lastModifiedBy>Nancy</cp:lastModifiedBy>
  <cp:lastPrinted>2020-07-21T21:03:28Z</cp:lastPrinted>
  <dcterms:created xsi:type="dcterms:W3CDTF">2020-07-13T20:01:27Z</dcterms:created>
  <dcterms:modified xsi:type="dcterms:W3CDTF">2020-07-24T14:00:10Z</dcterms:modified>
</cp:coreProperties>
</file>